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410" yWindow="65506" windowWidth="19290" windowHeight="14490" tabRatio="193" activeTab="0"/>
  </bookViews>
  <sheets>
    <sheet name="Your Price Ceiling" sheetId="1" r:id="rId1"/>
  </sheets>
  <definedNames/>
  <calcPr fullCalcOnLoad="1"/>
</workbook>
</file>

<file path=xl/sharedStrings.xml><?xml version="1.0" encoding="utf-8"?>
<sst xmlns="http://schemas.openxmlformats.org/spreadsheetml/2006/main" count="155" uniqueCount="113">
  <si>
    <t xml:space="preserve">Again, you can generally get an accutrate quote. Consider buying materials at decorator suppliers and doing it yourself. </t>
  </si>
  <si>
    <t>The cost of mistakes here is a lot less, (though they could still add up to several thousand pounds!)</t>
  </si>
  <si>
    <t>Bad drainage from the property to the sewers would need fixing urgently; a puddle on the lawn may be less urgent.</t>
  </si>
  <si>
    <t>Fixing existing rendering or pebble-dash is an easily-quoted job.</t>
  </si>
  <si>
    <t>Anything from pulling up a few weeds to a complete re-lay.</t>
  </si>
  <si>
    <t xml:space="preserve">This is a big contributor to first impressions, but time and hard work are often sufficient to do a reasonable job. </t>
  </si>
  <si>
    <t>Is it a repair, or a replacement, or a new fence or wall?</t>
  </si>
  <si>
    <t>The biggest cost here, other than a rebuild or a conversion, may be the repair or replacement of a flat roof.</t>
  </si>
  <si>
    <t>Ideally, this should kick in the moment you secure a property, so get quotes.</t>
  </si>
  <si>
    <t>Your worst-case here is a complete re-wire, which start at around £1,500 for a two-bed bungalow.</t>
  </si>
  <si>
    <t>Floor area (square meters) x the price of the carpet you choose</t>
  </si>
  <si>
    <t>An extreme worst-case scenario would be a re-plastering of all internal surfaces. Wallpaper can hide a lot of horrors!</t>
  </si>
  <si>
    <t>Replacing a wooden floor can mean the supporting joists as well as the boards, which can get expensive.</t>
  </si>
  <si>
    <t>Damp work can usually be quoted for, but beware of the possibility of more damage turning up as the job proceeds.</t>
  </si>
  <si>
    <t>See damp remediation, above.</t>
  </si>
  <si>
    <t>See bathrooms.</t>
  </si>
  <si>
    <t>Price a new bathroom, get a fitting price  - how far wrong can you go?</t>
  </si>
  <si>
    <t>Choose a window or door type and style, multiply by the number you need, and add labour.</t>
  </si>
  <si>
    <t>Plumbing can usually be accurately quoted for.</t>
  </si>
  <si>
    <t>This can be anything from a boiler service, through an upgrade, to a completely fresh installation.</t>
  </si>
  <si>
    <t>WORST-CASE SCENARIO</t>
  </si>
  <si>
    <t>Building Work</t>
  </si>
  <si>
    <t xml:space="preserve">   - roof</t>
  </si>
  <si>
    <t xml:space="preserve">   - internal walls &amp; ceilings</t>
  </si>
  <si>
    <t xml:space="preserve">   - floors</t>
  </si>
  <si>
    <t xml:space="preserve">   - bathroom</t>
  </si>
  <si>
    <t xml:space="preserve">   - kitchen</t>
  </si>
  <si>
    <t xml:space="preserve">   - plumbing</t>
  </si>
  <si>
    <t xml:space="preserve">   - electrics</t>
  </si>
  <si>
    <t xml:space="preserve">   - internal decoration</t>
  </si>
  <si>
    <t xml:space="preserve">   - carpets</t>
  </si>
  <si>
    <t xml:space="preserve">   - damp remediation</t>
  </si>
  <si>
    <t xml:space="preserve">   - structural work (such as underpinning)</t>
  </si>
  <si>
    <t>Legal &amp; Survey Fees</t>
  </si>
  <si>
    <t>Building Insurance</t>
  </si>
  <si>
    <t>Internal Improvements</t>
  </si>
  <si>
    <t xml:space="preserve">   - central heating</t>
  </si>
  <si>
    <t xml:space="preserve">   - garden </t>
  </si>
  <si>
    <t xml:space="preserve">   - garage &amp; out-buildings</t>
  </si>
  <si>
    <t>External Improvements</t>
  </si>
  <si>
    <t xml:space="preserve">   - external walls</t>
  </si>
  <si>
    <t xml:space="preserve">   - windows &amp; doors</t>
  </si>
  <si>
    <t xml:space="preserve">   - drainage</t>
  </si>
  <si>
    <t xml:space="preserve">   - paths &amp; driveways</t>
  </si>
  <si>
    <t xml:space="preserve">   - walls, fences &amp; gates</t>
  </si>
  <si>
    <t>NOTES</t>
  </si>
  <si>
    <t>Your lender may or may not charge an arrangement fee. Always ask, and check the small-print.</t>
  </si>
  <si>
    <t>Add anything else</t>
  </si>
  <si>
    <t>Auction Fees</t>
  </si>
  <si>
    <t>Check what fees the auction house charges. Check the minimum for cheaper properties.</t>
  </si>
  <si>
    <t>Property Purchase Price</t>
  </si>
  <si>
    <t>Use the APR - not the headline rate</t>
  </si>
  <si>
    <t>BEST-GUESS SCENARIO</t>
  </si>
  <si>
    <t xml:space="preserve">   - general</t>
  </si>
  <si>
    <t>Other building costs</t>
  </si>
  <si>
    <t>Building slush fund</t>
  </si>
  <si>
    <t>Buying costs</t>
  </si>
  <si>
    <t>Set up costs</t>
  </si>
  <si>
    <t>Profit Required on successful sale of property</t>
  </si>
  <si>
    <t>Building/ renovation costs</t>
  </si>
  <si>
    <t xml:space="preserve">Total Buying costs </t>
  </si>
  <si>
    <t>Total Set up costs</t>
  </si>
  <si>
    <t>Furniture and furnishings costs</t>
  </si>
  <si>
    <t>&lt;&lt; insert figure</t>
  </si>
  <si>
    <t>Gross rental yield required</t>
  </si>
  <si>
    <t>Property Auction Secrets</t>
  </si>
  <si>
    <t>Finance cost as a percentage of overal project</t>
  </si>
  <si>
    <t>Finance costs</t>
  </si>
  <si>
    <t>assumption  : borrow enough to pay finance costs, purchase, fixed costs, less deposit</t>
  </si>
  <si>
    <t>Expected annual gross rental income (ex void)</t>
  </si>
  <si>
    <t>Amount borrowed</t>
  </si>
  <si>
    <t>LTV</t>
  </si>
  <si>
    <t>Profit margin (Total profit / Cash Down)</t>
  </si>
  <si>
    <t>% Annual rate at which you borrow money for this project</t>
  </si>
  <si>
    <t>FIXED/ REFURBISHMENT COSTS</t>
  </si>
  <si>
    <t>Always keep a slush fund - for the things that escaped your budget!</t>
  </si>
  <si>
    <t>Call your solicitor and a few local surveyors for quotes.</t>
  </si>
  <si>
    <t>Finance Arrangement Fees</t>
  </si>
  <si>
    <t>A complete replacement roof is very expensive! What might be your worst-case?</t>
  </si>
  <si>
    <t>Sale price of property that you expect to achieve</t>
  </si>
  <si>
    <t>Sale price of property after selling costs</t>
  </si>
  <si>
    <t>Time in months before property ready to sell</t>
  </si>
  <si>
    <t>v Insert Figure Below</t>
  </si>
  <si>
    <t>Fixed/ refurbishment costs</t>
  </si>
  <si>
    <t>This figure is taken from below - please see the tan section to adjust the total amount</t>
  </si>
  <si>
    <t>Selling costs</t>
  </si>
  <si>
    <t>This amount should allow for any void periods etc…</t>
  </si>
  <si>
    <t>A Developer / re-sell strategy or a Hold and let strategy? Which is right for you? Well, as the spreadsheet below will help you recognise these are two very different approaches to property investment. Having read through</t>
  </si>
  <si>
    <t xml:space="preserve">Property Auction Secrets you will probably have decided the strategy or strategies that you wish to use for your property auction investments - and this may determine which route you choose. Equally, you may take a view </t>
  </si>
  <si>
    <t>that you will use either route - so long as the numbers stack up for that particular property!</t>
  </si>
  <si>
    <t>Optimum purchase price</t>
  </si>
  <si>
    <t>Do not bid more than this!</t>
  </si>
  <si>
    <t>1. Developer / re-sell strategy</t>
  </si>
  <si>
    <t>2. Hold and let strategy</t>
  </si>
  <si>
    <t>&lt;&lt; insert figures &gt;&gt;</t>
  </si>
  <si>
    <t>Price Ceiling Calculator</t>
  </si>
  <si>
    <t xml:space="preserve">part of the </t>
  </si>
  <si>
    <t>www.PropertySecrets.net</t>
  </si>
  <si>
    <t>series</t>
  </si>
  <si>
    <t>This the profit that makes the project worth while for you!</t>
  </si>
  <si>
    <t>The final, completed value of the property, gleaned from recent sales of similar properties (via an estate agent?) in the area.</t>
  </si>
  <si>
    <t>Total amount of your money that you'll use as a deposit and to fund the refurbishment etc</t>
  </si>
  <si>
    <t>Cash Down / Amount you are able to put into the project</t>
  </si>
  <si>
    <t>Consider how many months you will need to finance the property before you are able to realise its value by selling it.</t>
  </si>
  <si>
    <t>These are the costs of paying for the loan on the property until you are able to complete a sale</t>
  </si>
  <si>
    <t>Remember you may with to 'dress' the property even if you don't intend to let it out.</t>
  </si>
  <si>
    <t>It is easy to get these figures wrong, mistakes are VERY expensive - so build in a margin of error.</t>
  </si>
  <si>
    <t>With the exception of drainage, these are largely ascetic, but hugely affect the resale value</t>
  </si>
  <si>
    <t>For a detailed cashflow forecase for your rental property see the www.buy-to-let-secrets.co.uk spreadsheet</t>
  </si>
  <si>
    <t>Allow for estate agents fees (or auction fees) plus solicitors costs as a percentage of the total selling price</t>
  </si>
  <si>
    <t>Total</t>
  </si>
  <si>
    <t>FIXED / REFURBISHMENT COSTS TOTAL</t>
  </si>
  <si>
    <t>Please read the disclaimer at the front of the book. Copyright Visium Group 2008, all rights reserved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</si>
</sst>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 &quot;#,##0;\-&quot;£ &quot;#,##0"/>
    <numFmt numFmtId="165" formatCode="&quot;£ &quot;#,##0;[Red]\-&quot;£ &quot;#,##0"/>
    <numFmt numFmtId="166" formatCode="&quot;£ &quot;#,##0.00;\-&quot;£ &quot;#,##0.00"/>
    <numFmt numFmtId="167" formatCode="&quot;£ &quot;#,##0.00;[Red]\-&quot;£ &quot;#,##0.00"/>
    <numFmt numFmtId="168" formatCode="_-&quot;£ &quot;* #,##0_-;\-&quot;£ &quot;* #,##0_-;_-&quot;£ &quot;* &quot;-&quot;_-;_-@_-"/>
    <numFmt numFmtId="169" formatCode="_-&quot;£ &quot;* #,##0.00_-;\-&quot;£ &quot;* #,##0.00_-;_-&quot;£ &quot;* &quot;-&quot;??_-;_-@_-"/>
    <numFmt numFmtId="170" formatCode="_-&quot;£ &quot;* #,##0.000_-;\-&quot;£ &quot;* #,##0.000_-;_-&quot;£ &quot;* &quot;-&quot;??_-;_-@_-"/>
    <numFmt numFmtId="171" formatCode="_-&quot;£ &quot;* #,##0.0_-;\-&quot;£ &quot;* #,##0.0_-;_-&quot;£ &quot;* &quot;-&quot;??_-;_-@_-"/>
    <numFmt numFmtId="172" formatCode="_-&quot;£ &quot;* #,##0_-;\-&quot;£ &quot;* #,##0_-;_-&quot;£ &quot;* &quot;-&quot;??_-;_-@_-"/>
    <numFmt numFmtId="173" formatCode="_-* #,##0.0_-;\-* #,##0.0_-;_-* &quot;-&quot;??_-;_-@_-"/>
    <numFmt numFmtId="174" formatCode="_-* #,##0_-;\-* #,##0_-;_-* &quot;-&quot;??_-;_-@_-"/>
    <numFmt numFmtId="175" formatCode="0.0%"/>
    <numFmt numFmtId="176" formatCode="_-* #,##0.0_-;\-* #,##0.0_-;_-* &quot;-&quot;?_-;_-@_-"/>
    <numFmt numFmtId="177" formatCode="0.000%"/>
  </numFmts>
  <fonts count="14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b/>
      <sz val="10"/>
      <color indexed="10"/>
      <name val="Verdana"/>
      <family val="0"/>
    </font>
    <font>
      <sz val="8"/>
      <name val="Verdana"/>
      <family val="0"/>
    </font>
    <font>
      <b/>
      <sz val="12"/>
      <name val="Verdana"/>
      <family val="2"/>
    </font>
    <font>
      <b/>
      <sz val="12"/>
      <color indexed="10"/>
      <name val="Verdana"/>
      <family val="2"/>
    </font>
    <font>
      <sz val="11"/>
      <name val="Verdana"/>
      <family val="0"/>
    </font>
    <font>
      <b/>
      <u val="single"/>
      <sz val="16"/>
      <color indexed="53"/>
      <name val="Verdana"/>
      <family val="2"/>
    </font>
    <font>
      <u val="single"/>
      <sz val="10"/>
      <name val="Verdana"/>
      <family val="2"/>
    </font>
    <font>
      <b/>
      <u val="single"/>
      <sz val="10"/>
      <color indexed="53"/>
      <name val="Verdana"/>
      <family val="2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72" fontId="0" fillId="0" borderId="0" xfId="17" applyNumberFormat="1" applyAlignment="1">
      <alignment/>
    </xf>
    <xf numFmtId="172" fontId="0" fillId="0" borderId="0" xfId="0" applyNumberFormat="1" applyAlignment="1">
      <alignment/>
    </xf>
    <xf numFmtId="0" fontId="0" fillId="2" borderId="0" xfId="0" applyFill="1" applyAlignment="1">
      <alignment/>
    </xf>
    <xf numFmtId="172" fontId="0" fillId="2" borderId="0" xfId="17" applyNumberFormat="1" applyFill="1" applyAlignment="1">
      <alignment/>
    </xf>
    <xf numFmtId="0" fontId="6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/>
    </xf>
    <xf numFmtId="172" fontId="0" fillId="2" borderId="0" xfId="0" applyNumberFormat="1" applyFill="1" applyAlignment="1">
      <alignment/>
    </xf>
    <xf numFmtId="0" fontId="0" fillId="0" borderId="0" xfId="0" applyFill="1" applyAlignment="1">
      <alignment/>
    </xf>
    <xf numFmtId="0" fontId="1" fillId="3" borderId="0" xfId="0" applyFont="1" applyFill="1" applyAlignment="1">
      <alignment/>
    </xf>
    <xf numFmtId="0" fontId="1" fillId="3" borderId="0" xfId="0" applyFont="1" applyFill="1" applyAlignment="1">
      <alignment/>
    </xf>
    <xf numFmtId="172" fontId="0" fillId="3" borderId="0" xfId="17" applyNumberFormat="1" applyFill="1" applyAlignment="1">
      <alignment/>
    </xf>
    <xf numFmtId="0" fontId="0" fillId="3" borderId="0" xfId="0" applyFill="1" applyAlignment="1">
      <alignment/>
    </xf>
    <xf numFmtId="0" fontId="8" fillId="3" borderId="0" xfId="0" applyFont="1" applyFill="1" applyAlignment="1">
      <alignment/>
    </xf>
    <xf numFmtId="0" fontId="6" fillId="3" borderId="0" xfId="0" applyFont="1" applyFill="1" applyAlignment="1">
      <alignment/>
    </xf>
    <xf numFmtId="0" fontId="6" fillId="4" borderId="0" xfId="0" applyFont="1" applyFill="1" applyAlignment="1">
      <alignment/>
    </xf>
    <xf numFmtId="0" fontId="8" fillId="4" borderId="0" xfId="0" applyFont="1" applyFill="1" applyAlignment="1">
      <alignment/>
    </xf>
    <xf numFmtId="0" fontId="1" fillId="4" borderId="0" xfId="0" applyFont="1" applyFill="1" applyAlignment="1">
      <alignment horizontal="center"/>
    </xf>
    <xf numFmtId="0" fontId="0" fillId="4" borderId="0" xfId="0" applyFill="1" applyAlignment="1">
      <alignment/>
    </xf>
    <xf numFmtId="0" fontId="1" fillId="4" borderId="0" xfId="0" applyFont="1" applyFill="1" applyAlignment="1">
      <alignment/>
    </xf>
    <xf numFmtId="172" fontId="0" fillId="4" borderId="0" xfId="17" applyNumberFormat="1" applyFill="1" applyAlignment="1">
      <alignment/>
    </xf>
    <xf numFmtId="0" fontId="0" fillId="2" borderId="1" xfId="0" applyFill="1" applyBorder="1" applyAlignment="1">
      <alignment/>
    </xf>
    <xf numFmtId="172" fontId="0" fillId="2" borderId="1" xfId="0" applyNumberFormat="1" applyFill="1" applyBorder="1" applyAlignment="1">
      <alignment/>
    </xf>
    <xf numFmtId="0" fontId="6" fillId="2" borderId="1" xfId="0" applyFont="1" applyFill="1" applyBorder="1" applyAlignment="1">
      <alignment/>
    </xf>
    <xf numFmtId="174" fontId="6" fillId="2" borderId="1" xfId="15" applyNumberFormat="1" applyFont="1" applyFill="1" applyBorder="1" applyAlignment="1">
      <alignment/>
    </xf>
    <xf numFmtId="0" fontId="1" fillId="4" borderId="0" xfId="0" applyFont="1" applyFill="1" applyAlignment="1">
      <alignment/>
    </xf>
    <xf numFmtId="0" fontId="9" fillId="4" borderId="0" xfId="0" applyFont="1" applyFill="1" applyAlignment="1">
      <alignment/>
    </xf>
    <xf numFmtId="0" fontId="9" fillId="3" borderId="0" xfId="0" applyFont="1" applyFill="1" applyAlignment="1">
      <alignment/>
    </xf>
    <xf numFmtId="172" fontId="2" fillId="3" borderId="0" xfId="17" applyNumberFormat="1" applyFont="1" applyFill="1" applyAlignment="1">
      <alignment/>
    </xf>
    <xf numFmtId="172" fontId="0" fillId="4" borderId="0" xfId="17" applyNumberFormat="1" applyFont="1" applyFill="1" applyAlignment="1">
      <alignment/>
    </xf>
    <xf numFmtId="9" fontId="0" fillId="4" borderId="0" xfId="21" applyFill="1" applyAlignment="1">
      <alignment/>
    </xf>
    <xf numFmtId="174" fontId="0" fillId="4" borderId="0" xfId="15" applyNumberFormat="1" applyFill="1" applyAlignment="1">
      <alignment/>
    </xf>
    <xf numFmtId="0" fontId="1" fillId="2" borderId="0" xfId="0" applyFont="1" applyFill="1" applyAlignment="1">
      <alignment horizontal="center"/>
    </xf>
    <xf numFmtId="0" fontId="6" fillId="2" borderId="0" xfId="0" applyFont="1" applyFill="1" applyAlignment="1">
      <alignment/>
    </xf>
    <xf numFmtId="0" fontId="6" fillId="4" borderId="0" xfId="0" applyFont="1" applyFill="1" applyAlignment="1">
      <alignment horizontal="center"/>
    </xf>
    <xf numFmtId="172" fontId="0" fillId="4" borderId="0" xfId="17" applyNumberFormat="1" applyFill="1" applyAlignment="1">
      <alignment horizontal="center"/>
    </xf>
    <xf numFmtId="0" fontId="0" fillId="4" borderId="0" xfId="0" applyFill="1" applyAlignment="1">
      <alignment horizontal="center"/>
    </xf>
    <xf numFmtId="172" fontId="0" fillId="4" borderId="0" xfId="0" applyNumberFormat="1" applyFill="1" applyAlignment="1">
      <alignment horizontal="center"/>
    </xf>
    <xf numFmtId="172" fontId="9" fillId="4" borderId="0" xfId="0" applyNumberFormat="1" applyFont="1" applyFill="1" applyAlignment="1">
      <alignment horizontal="center"/>
    </xf>
    <xf numFmtId="172" fontId="0" fillId="3" borderId="0" xfId="17" applyNumberFormat="1" applyFill="1" applyAlignment="1">
      <alignment horizontal="center"/>
    </xf>
    <xf numFmtId="0" fontId="1" fillId="3" borderId="0" xfId="0" applyFont="1" applyFill="1" applyAlignment="1">
      <alignment horizontal="center"/>
    </xf>
    <xf numFmtId="172" fontId="6" fillId="4" borderId="0" xfId="0" applyNumberFormat="1" applyFont="1" applyFill="1" applyAlignment="1">
      <alignment horizontal="center"/>
    </xf>
    <xf numFmtId="0" fontId="2" fillId="0" borderId="0" xfId="0" applyFont="1" applyFill="1" applyAlignment="1">
      <alignment/>
    </xf>
    <xf numFmtId="0" fontId="0" fillId="0" borderId="1" xfId="0" applyFill="1" applyBorder="1" applyAlignment="1">
      <alignment/>
    </xf>
    <xf numFmtId="172" fontId="9" fillId="4" borderId="2" xfId="0" applyNumberFormat="1" applyFont="1" applyFill="1" applyBorder="1" applyAlignment="1">
      <alignment/>
    </xf>
    <xf numFmtId="172" fontId="9" fillId="3" borderId="2" xfId="0" applyNumberFormat="1" applyFont="1" applyFill="1" applyBorder="1" applyAlignment="1">
      <alignment/>
    </xf>
    <xf numFmtId="172" fontId="1" fillId="3" borderId="0" xfId="0" applyNumberFormat="1" applyFont="1" applyFill="1" applyAlignment="1">
      <alignment/>
    </xf>
    <xf numFmtId="0" fontId="6" fillId="3" borderId="0" xfId="0" applyFont="1" applyFill="1" applyAlignment="1">
      <alignment horizontal="left"/>
    </xf>
    <xf numFmtId="10" fontId="0" fillId="4" borderId="0" xfId="21" applyNumberFormat="1" applyFill="1" applyAlignment="1">
      <alignment/>
    </xf>
    <xf numFmtId="172" fontId="6" fillId="2" borderId="0" xfId="17" applyNumberFormat="1" applyFont="1" applyFill="1" applyAlignment="1">
      <alignment horizontal="center"/>
    </xf>
    <xf numFmtId="10" fontId="0" fillId="3" borderId="0" xfId="21" applyNumberFormat="1" applyFill="1" applyAlignment="1">
      <alignment/>
    </xf>
    <xf numFmtId="172" fontId="0" fillId="5" borderId="0" xfId="17" applyNumberFormat="1" applyFill="1" applyAlignment="1" applyProtection="1">
      <alignment/>
      <protection locked="0"/>
    </xf>
    <xf numFmtId="172" fontId="0" fillId="5" borderId="0" xfId="0" applyNumberFormat="1" applyFill="1" applyAlignment="1" applyProtection="1">
      <alignment/>
      <protection locked="0"/>
    </xf>
    <xf numFmtId="174" fontId="0" fillId="5" borderId="0" xfId="15" applyNumberFormat="1" applyFill="1" applyAlignment="1" applyProtection="1">
      <alignment/>
      <protection locked="0"/>
    </xf>
    <xf numFmtId="10" fontId="0" fillId="5" borderId="0" xfId="21" applyNumberFormat="1" applyFill="1" applyAlignment="1" applyProtection="1">
      <alignment/>
      <protection locked="0"/>
    </xf>
    <xf numFmtId="9" fontId="0" fillId="5" borderId="0" xfId="0" applyNumberFormat="1" applyFill="1" applyAlignment="1" applyProtection="1">
      <alignment/>
      <protection locked="0"/>
    </xf>
    <xf numFmtId="10" fontId="0" fillId="5" borderId="0" xfId="0" applyNumberFormat="1" applyFill="1" applyAlignment="1" applyProtection="1">
      <alignment/>
      <protection locked="0"/>
    </xf>
    <xf numFmtId="9" fontId="0" fillId="4" borderId="0" xfId="21" applyFill="1" applyAlignment="1" applyProtection="1">
      <alignment/>
      <protection/>
    </xf>
    <xf numFmtId="174" fontId="0" fillId="4" borderId="0" xfId="15" applyNumberFormat="1" applyFill="1" applyAlignment="1" applyProtection="1">
      <alignment/>
      <protection/>
    </xf>
    <xf numFmtId="0" fontId="11" fillId="6" borderId="0" xfId="0" applyFont="1" applyFill="1" applyBorder="1" applyAlignment="1">
      <alignment/>
    </xf>
    <xf numFmtId="0" fontId="12" fillId="6" borderId="0" xfId="0" applyFont="1" applyFill="1" applyBorder="1" applyAlignment="1">
      <alignment/>
    </xf>
    <xf numFmtId="0" fontId="13" fillId="6" borderId="0" xfId="0" applyFont="1" applyFill="1" applyBorder="1" applyAlignment="1">
      <alignment/>
    </xf>
    <xf numFmtId="0" fontId="4" fillId="6" borderId="0" xfId="20" applyFill="1" applyBorder="1" applyAlignment="1">
      <alignment/>
    </xf>
    <xf numFmtId="0" fontId="0" fillId="6" borderId="0" xfId="0" applyFill="1" applyBorder="1" applyAlignment="1">
      <alignment/>
    </xf>
    <xf numFmtId="0" fontId="1" fillId="6" borderId="0" xfId="0" applyFont="1" applyFill="1" applyBorder="1" applyAlignment="1">
      <alignment horizontal="right"/>
    </xf>
    <xf numFmtId="0" fontId="4" fillId="6" borderId="0" xfId="20" applyFont="1" applyFill="1" applyBorder="1" applyAlignment="1">
      <alignment/>
    </xf>
    <xf numFmtId="0" fontId="1" fillId="6" borderId="0" xfId="0" applyFont="1" applyFill="1" applyBorder="1" applyAlignment="1">
      <alignment/>
    </xf>
    <xf numFmtId="0" fontId="0" fillId="6" borderId="0" xfId="0" applyFill="1" applyAlignment="1">
      <alignment/>
    </xf>
    <xf numFmtId="0" fontId="4" fillId="6" borderId="0" xfId="20" applyFill="1" applyAlignment="1">
      <alignment/>
    </xf>
    <xf numFmtId="0" fontId="1" fillId="6" borderId="0" xfId="0" applyFont="1" applyFill="1" applyAlignment="1">
      <alignment horizontal="center"/>
    </xf>
    <xf numFmtId="0" fontId="10" fillId="6" borderId="3" xfId="0" applyFont="1" applyFill="1" applyBorder="1" applyAlignment="1">
      <alignment/>
    </xf>
    <xf numFmtId="0" fontId="0" fillId="6" borderId="4" xfId="0" applyFill="1" applyBorder="1" applyAlignment="1">
      <alignment/>
    </xf>
    <xf numFmtId="0" fontId="0" fillId="6" borderId="5" xfId="0" applyFill="1" applyBorder="1" applyAlignment="1">
      <alignment/>
    </xf>
    <xf numFmtId="0" fontId="10" fillId="6" borderId="6" xfId="0" applyFont="1" applyFill="1" applyBorder="1" applyAlignment="1">
      <alignment/>
    </xf>
    <xf numFmtId="0" fontId="0" fillId="6" borderId="7" xfId="0" applyFill="1" applyBorder="1" applyAlignment="1">
      <alignment/>
    </xf>
    <xf numFmtId="0" fontId="10" fillId="6" borderId="8" xfId="0" applyFont="1" applyFill="1" applyBorder="1" applyAlignment="1">
      <alignment/>
    </xf>
    <xf numFmtId="0" fontId="0" fillId="6" borderId="9" xfId="0" applyFill="1" applyBorder="1" applyAlignment="1">
      <alignment/>
    </xf>
    <xf numFmtId="0" fontId="0" fillId="6" borderId="10" xfId="0" applyFill="1" applyBorder="1" applyAlignment="1">
      <alignment/>
    </xf>
    <xf numFmtId="0" fontId="1" fillId="6" borderId="0" xfId="0" applyFont="1" applyFill="1" applyAlignment="1">
      <alignment/>
    </xf>
    <xf numFmtId="176" fontId="0" fillId="6" borderId="0" xfId="0" applyNumberFormat="1" applyFill="1" applyAlignment="1">
      <alignment horizontal="center"/>
    </xf>
    <xf numFmtId="172" fontId="1" fillId="6" borderId="0" xfId="0" applyNumberFormat="1" applyFont="1" applyFill="1" applyAlignment="1">
      <alignment/>
    </xf>
    <xf numFmtId="0" fontId="1" fillId="6" borderId="0" xfId="0" applyFont="1" applyFill="1" applyAlignment="1">
      <alignment/>
    </xf>
    <xf numFmtId="172" fontId="0" fillId="6" borderId="0" xfId="17" applyNumberFormat="1" applyFill="1" applyAlignment="1">
      <alignment/>
    </xf>
    <xf numFmtId="9" fontId="0" fillId="6" borderId="0" xfId="21" applyFill="1" applyAlignment="1">
      <alignment/>
    </xf>
    <xf numFmtId="172" fontId="0" fillId="6" borderId="0" xfId="0" applyNumberFormat="1" applyFill="1" applyAlignment="1">
      <alignment/>
    </xf>
    <xf numFmtId="0" fontId="1" fillId="4" borderId="0" xfId="0" applyFont="1" applyFill="1" applyAlignment="1">
      <alignment horizontal="left"/>
    </xf>
    <xf numFmtId="172" fontId="0" fillId="4" borderId="0" xfId="0" applyNumberFormat="1" applyFill="1" applyAlignment="1">
      <alignment/>
    </xf>
    <xf numFmtId="0" fontId="1" fillId="0" borderId="0" xfId="0" applyFont="1" applyFill="1" applyAlignment="1">
      <alignment/>
    </xf>
    <xf numFmtId="172" fontId="0" fillId="0" borderId="0" xfId="17" applyNumberFormat="1" applyFill="1" applyAlignment="1">
      <alignment/>
    </xf>
    <xf numFmtId="172" fontId="0" fillId="0" borderId="0" xfId="0" applyNumberForma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opertysecrets.net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2"/>
  <sheetViews>
    <sheetView tabSelected="1" workbookViewId="0" topLeftCell="A1">
      <selection activeCell="C11" sqref="C11"/>
    </sheetView>
  </sheetViews>
  <sheetFormatPr defaultColWidth="9.00390625" defaultRowHeight="12.75"/>
  <cols>
    <col min="1" max="1" width="6.50390625" style="0" customWidth="1"/>
    <col min="2" max="2" width="47.125" style="0" customWidth="1"/>
    <col min="3" max="3" width="22.50390625" style="0" customWidth="1"/>
    <col min="4" max="4" width="18.375" style="0" customWidth="1"/>
    <col min="5" max="5" width="20.625" style="0" customWidth="1"/>
    <col min="6" max="6" width="81.25390625" style="0" customWidth="1"/>
    <col min="7" max="16384" width="10.875" style="12" customWidth="1"/>
  </cols>
  <sheetData>
    <row r="1" spans="1:6" ht="33" customHeight="1">
      <c r="A1" s="63" t="s">
        <v>65</v>
      </c>
      <c r="B1" s="64"/>
      <c r="C1" s="63" t="s">
        <v>95</v>
      </c>
      <c r="D1" s="64"/>
      <c r="E1" s="65" t="s">
        <v>112</v>
      </c>
      <c r="F1" s="64"/>
    </row>
    <row r="2" spans="1:6" ht="17.25" customHeight="1">
      <c r="A2" s="66"/>
      <c r="B2" s="67"/>
      <c r="C2" s="68" t="s">
        <v>96</v>
      </c>
      <c r="D2" s="69" t="s">
        <v>97</v>
      </c>
      <c r="E2" s="70" t="s">
        <v>98</v>
      </c>
      <c r="F2" s="67"/>
    </row>
    <row r="3" spans="1:6" ht="12.75">
      <c r="A3" s="66"/>
      <c r="B3" s="67"/>
      <c r="C3" s="67"/>
      <c r="D3" s="67"/>
      <c r="E3" s="67"/>
      <c r="F3" s="67"/>
    </row>
    <row r="4" spans="1:6" ht="14.25">
      <c r="A4" s="74" t="s">
        <v>87</v>
      </c>
      <c r="B4" s="75"/>
      <c r="C4" s="75"/>
      <c r="D4" s="75"/>
      <c r="E4" s="75"/>
      <c r="F4" s="76"/>
    </row>
    <row r="5" spans="1:6" ht="14.25">
      <c r="A5" s="77" t="s">
        <v>88</v>
      </c>
      <c r="B5" s="67"/>
      <c r="C5" s="67"/>
      <c r="D5" s="67"/>
      <c r="E5" s="67"/>
      <c r="F5" s="78"/>
    </row>
    <row r="6" spans="1:6" ht="14.25">
      <c r="A6" s="79" t="s">
        <v>89</v>
      </c>
      <c r="B6" s="80"/>
      <c r="C6" s="80"/>
      <c r="D6" s="80"/>
      <c r="E6" s="80"/>
      <c r="F6" s="81"/>
    </row>
    <row r="7" spans="1:6" ht="12.75">
      <c r="A7" s="72"/>
      <c r="B7" s="71"/>
      <c r="C7" s="71"/>
      <c r="D7" s="71"/>
      <c r="E7" s="71"/>
      <c r="F7" s="71"/>
    </row>
    <row r="8" spans="1:6" ht="12.75">
      <c r="A8" s="71"/>
      <c r="B8" s="71"/>
      <c r="C8" s="71"/>
      <c r="D8" s="71"/>
      <c r="E8" s="71"/>
      <c r="F8" s="71"/>
    </row>
    <row r="9" spans="1:6" ht="12.75">
      <c r="A9" s="71"/>
      <c r="B9" s="73"/>
      <c r="C9" s="21" t="s">
        <v>52</v>
      </c>
      <c r="D9" s="73"/>
      <c r="E9" s="21" t="s">
        <v>20</v>
      </c>
      <c r="F9" s="21" t="s">
        <v>45</v>
      </c>
    </row>
    <row r="10" spans="1:6" ht="15">
      <c r="A10" s="20" t="s">
        <v>92</v>
      </c>
      <c r="B10" s="21"/>
      <c r="C10" s="22"/>
      <c r="D10" s="22"/>
      <c r="E10" s="22"/>
      <c r="F10" s="21"/>
    </row>
    <row r="11" spans="1:6" ht="12.75">
      <c r="A11" s="22"/>
      <c r="B11" s="23" t="s">
        <v>58</v>
      </c>
      <c r="C11" s="55">
        <v>30000</v>
      </c>
      <c r="D11" s="19" t="s">
        <v>63</v>
      </c>
      <c r="E11" s="24">
        <f>C11</f>
        <v>30000</v>
      </c>
      <c r="F11" s="29" t="s">
        <v>99</v>
      </c>
    </row>
    <row r="12" spans="1:6" ht="12.75">
      <c r="A12" s="22"/>
      <c r="B12" s="21"/>
      <c r="C12" s="21"/>
      <c r="D12" s="21"/>
      <c r="E12" s="21"/>
      <c r="F12" s="89"/>
    </row>
    <row r="13" spans="1:6" ht="12.75">
      <c r="A13" s="22"/>
      <c r="B13" s="23" t="s">
        <v>79</v>
      </c>
      <c r="C13" s="55">
        <v>250000</v>
      </c>
      <c r="D13" s="38" t="s">
        <v>94</v>
      </c>
      <c r="E13" s="55">
        <v>250000</v>
      </c>
      <c r="F13" s="22" t="s">
        <v>100</v>
      </c>
    </row>
    <row r="14" spans="1:6" ht="12.75">
      <c r="A14" s="22"/>
      <c r="B14" s="23" t="s">
        <v>80</v>
      </c>
      <c r="C14" s="24">
        <f>C13-C23</f>
        <v>246250</v>
      </c>
      <c r="D14" s="39"/>
      <c r="E14" s="24">
        <f>E13-E23</f>
        <v>246250</v>
      </c>
      <c r="F14" s="22"/>
    </row>
    <row r="15" spans="1:6" ht="12.75">
      <c r="A15" s="22"/>
      <c r="B15" s="23" t="s">
        <v>102</v>
      </c>
      <c r="C15" s="56">
        <v>50000</v>
      </c>
      <c r="D15" s="38" t="s">
        <v>94</v>
      </c>
      <c r="E15" s="56">
        <v>50000</v>
      </c>
      <c r="F15" s="22" t="s">
        <v>101</v>
      </c>
    </row>
    <row r="16" spans="1:6" ht="12.75">
      <c r="A16" s="22"/>
      <c r="B16" s="23" t="s">
        <v>81</v>
      </c>
      <c r="C16" s="57">
        <v>4</v>
      </c>
      <c r="D16" s="38" t="s">
        <v>94</v>
      </c>
      <c r="E16" s="57">
        <v>6</v>
      </c>
      <c r="F16" s="22" t="s">
        <v>103</v>
      </c>
    </row>
    <row r="17" spans="1:6" ht="12.75">
      <c r="A17" s="22"/>
      <c r="B17" s="23" t="s">
        <v>73</v>
      </c>
      <c r="C17" s="58">
        <v>0.07</v>
      </c>
      <c r="D17" s="19" t="s">
        <v>63</v>
      </c>
      <c r="E17" s="52">
        <f>C17</f>
        <v>0.07</v>
      </c>
      <c r="F17" s="22" t="s">
        <v>51</v>
      </c>
    </row>
    <row r="18" spans="1:6" ht="12.75">
      <c r="A18" s="22"/>
      <c r="B18" s="23" t="s">
        <v>66</v>
      </c>
      <c r="C18" s="61">
        <f>+C17*C16/12</f>
        <v>0.023333333333333334</v>
      </c>
      <c r="D18" s="38"/>
      <c r="E18" s="61">
        <f>+E17*E16/12</f>
        <v>0.035</v>
      </c>
      <c r="F18" s="22"/>
    </row>
    <row r="19" spans="1:6" ht="12.75">
      <c r="A19" s="22"/>
      <c r="B19" s="23" t="s">
        <v>67</v>
      </c>
      <c r="C19" s="62">
        <f>C18*(C14-C11-C15)</f>
        <v>3879.166666666667</v>
      </c>
      <c r="D19" s="38"/>
      <c r="E19" s="62">
        <f>E18*(E14-E11-E15)</f>
        <v>5818.750000000001</v>
      </c>
      <c r="F19" s="22" t="s">
        <v>104</v>
      </c>
    </row>
    <row r="20" spans="1:6" ht="12.75">
      <c r="A20" s="22"/>
      <c r="B20" s="23"/>
      <c r="C20" s="35"/>
      <c r="D20" s="38"/>
      <c r="E20" s="35"/>
      <c r="F20" s="22"/>
    </row>
    <row r="21" spans="1:6" ht="9.75" customHeight="1">
      <c r="A21" s="22"/>
      <c r="B21" s="23" t="s">
        <v>83</v>
      </c>
      <c r="C21" s="24">
        <f>C91</f>
        <v>27610</v>
      </c>
      <c r="D21" s="45"/>
      <c r="E21" s="24">
        <f>E91</f>
        <v>32230</v>
      </c>
      <c r="F21" s="22" t="s">
        <v>84</v>
      </c>
    </row>
    <row r="22" spans="1:6" ht="12.75">
      <c r="A22" s="19" t="s">
        <v>82</v>
      </c>
      <c r="B22" s="23"/>
      <c r="C22" s="90"/>
      <c r="D22" s="90"/>
      <c r="E22" s="90"/>
      <c r="F22" s="22"/>
    </row>
    <row r="23" spans="1:6" ht="12.75">
      <c r="A23" s="60">
        <v>0.015</v>
      </c>
      <c r="B23" s="23" t="s">
        <v>85</v>
      </c>
      <c r="C23" s="90">
        <f>A23*C13</f>
        <v>3750</v>
      </c>
      <c r="D23" s="90"/>
      <c r="E23" s="90">
        <f>A23*E13</f>
        <v>3750</v>
      </c>
      <c r="F23" s="22" t="s">
        <v>109</v>
      </c>
    </row>
    <row r="24" spans="1:6" ht="12.75">
      <c r="A24" s="22"/>
      <c r="B24" s="23"/>
      <c r="C24" s="24"/>
      <c r="D24" s="39"/>
      <c r="E24" s="24"/>
      <c r="F24" s="22"/>
    </row>
    <row r="25" spans="1:6" ht="12.75">
      <c r="A25" s="22"/>
      <c r="B25" s="23" t="s">
        <v>70</v>
      </c>
      <c r="C25" s="24">
        <f>C14-C11-C15</f>
        <v>166250</v>
      </c>
      <c r="D25" s="40"/>
      <c r="E25" s="24">
        <f>E14-E11-E15</f>
        <v>166250</v>
      </c>
      <c r="F25" s="33" t="s">
        <v>68</v>
      </c>
    </row>
    <row r="26" spans="1:6" ht="12.75">
      <c r="A26" s="22"/>
      <c r="B26" s="23" t="s">
        <v>71</v>
      </c>
      <c r="C26" s="34">
        <f>C25/C29</f>
        <v>0.8998119190124171</v>
      </c>
      <c r="D26" s="41"/>
      <c r="E26" s="34">
        <f>E25/E29</f>
        <v>0.9329339721242135</v>
      </c>
      <c r="F26" s="22"/>
    </row>
    <row r="27" spans="1:6" ht="12.75">
      <c r="A27" s="22"/>
      <c r="B27" s="23" t="s">
        <v>72</v>
      </c>
      <c r="C27" s="34">
        <f>C11/C15</f>
        <v>0.6</v>
      </c>
      <c r="D27" s="41"/>
      <c r="E27" s="34">
        <f>E11/E15</f>
        <v>0.6</v>
      </c>
      <c r="F27" s="22"/>
    </row>
    <row r="28" spans="1:6" ht="13.5" thickBot="1">
      <c r="A28" s="22"/>
      <c r="B28" s="23"/>
      <c r="C28" s="24"/>
      <c r="D28" s="39"/>
      <c r="E28" s="24"/>
      <c r="F28" s="22"/>
    </row>
    <row r="29" spans="1:6" ht="15.75" thickBot="1">
      <c r="A29" s="19"/>
      <c r="B29" s="30" t="s">
        <v>50</v>
      </c>
      <c r="C29" s="48">
        <f>(1-C18)*(C14-C11)+C18*C15-C91</f>
        <v>184760.8333333333</v>
      </c>
      <c r="D29" s="42"/>
      <c r="E29" s="48">
        <f>(1-E18)*(E14-E11)+E18*E15-E91</f>
        <v>178201.25</v>
      </c>
      <c r="F29" s="22"/>
    </row>
    <row r="30" spans="1:6" ht="12.75">
      <c r="A30" s="71"/>
      <c r="B30" s="71"/>
      <c r="C30" s="82" t="s">
        <v>91</v>
      </c>
      <c r="D30" s="83"/>
      <c r="E30" s="84" t="s">
        <v>90</v>
      </c>
      <c r="F30" s="71"/>
    </row>
    <row r="31" spans="1:6" ht="12.75">
      <c r="A31" s="71"/>
      <c r="B31" s="85"/>
      <c r="C31" s="86"/>
      <c r="D31" s="83"/>
      <c r="E31" s="86"/>
      <c r="F31" s="71"/>
    </row>
    <row r="32" spans="1:6" ht="12.75">
      <c r="A32" s="71"/>
      <c r="B32" s="71"/>
      <c r="C32" s="44" t="s">
        <v>52</v>
      </c>
      <c r="D32" s="73"/>
      <c r="E32" s="44" t="s">
        <v>20</v>
      </c>
      <c r="F32" s="44" t="s">
        <v>45</v>
      </c>
    </row>
    <row r="33" spans="1:6" ht="15">
      <c r="A33" s="17" t="s">
        <v>93</v>
      </c>
      <c r="B33" s="14"/>
      <c r="C33" s="15"/>
      <c r="D33" s="43"/>
      <c r="E33" s="15"/>
      <c r="F33" s="16"/>
    </row>
    <row r="34" spans="1:6" ht="15">
      <c r="A34" s="17"/>
      <c r="B34" s="14" t="s">
        <v>69</v>
      </c>
      <c r="C34" s="55">
        <v>18000</v>
      </c>
      <c r="D34" s="51" t="s">
        <v>63</v>
      </c>
      <c r="E34" s="15">
        <v>18000</v>
      </c>
      <c r="F34" s="16" t="s">
        <v>86</v>
      </c>
    </row>
    <row r="35" spans="1:6" ht="12.75">
      <c r="A35" s="13"/>
      <c r="B35" s="14" t="s">
        <v>64</v>
      </c>
      <c r="C35" s="58">
        <v>0.0875</v>
      </c>
      <c r="D35" s="51" t="s">
        <v>63</v>
      </c>
      <c r="E35" s="54">
        <f>C35</f>
        <v>0.0875</v>
      </c>
      <c r="F35" s="16"/>
    </row>
    <row r="36" spans="1:6" ht="13.5" thickBot="1">
      <c r="A36" s="16"/>
      <c r="B36" s="16"/>
      <c r="C36" s="16"/>
      <c r="D36" s="16"/>
      <c r="E36" s="16"/>
      <c r="F36" s="16"/>
    </row>
    <row r="37" spans="1:6" s="46" customFormat="1" ht="15.75" thickBot="1">
      <c r="A37" s="18"/>
      <c r="B37" s="31" t="s">
        <v>50</v>
      </c>
      <c r="C37" s="49">
        <f>C34/C35-C91</f>
        <v>178104.28571428574</v>
      </c>
      <c r="D37" s="32"/>
      <c r="E37" s="49">
        <f>E34/E35-E91</f>
        <v>173484.28571428574</v>
      </c>
      <c r="F37" s="16" t="s">
        <v>108</v>
      </c>
    </row>
    <row r="38" spans="1:6" ht="12.75">
      <c r="A38" s="82"/>
      <c r="B38" s="82"/>
      <c r="C38" s="13" t="s">
        <v>91</v>
      </c>
      <c r="D38" s="82"/>
      <c r="E38" s="50" t="s">
        <v>90</v>
      </c>
      <c r="F38" s="71"/>
    </row>
    <row r="39" spans="1:6" ht="12.75">
      <c r="A39" s="71"/>
      <c r="B39" s="71"/>
      <c r="C39" s="71"/>
      <c r="D39" s="71"/>
      <c r="E39" s="71"/>
      <c r="F39" s="71"/>
    </row>
    <row r="40" spans="1:6" ht="12.75">
      <c r="A40" s="71"/>
      <c r="B40" s="85"/>
      <c r="C40" s="87"/>
      <c r="D40" s="87"/>
      <c r="E40" s="88"/>
      <c r="F40" s="71"/>
    </row>
    <row r="41" spans="1:6" ht="12.75">
      <c r="A41" s="10" t="s">
        <v>74</v>
      </c>
      <c r="B41" s="36"/>
      <c r="C41" s="36" t="s">
        <v>52</v>
      </c>
      <c r="D41" s="36"/>
      <c r="E41" s="36" t="s">
        <v>20</v>
      </c>
      <c r="F41" s="36" t="s">
        <v>45</v>
      </c>
    </row>
    <row r="42" spans="1:6" ht="12.75">
      <c r="A42" s="71"/>
      <c r="B42" s="71"/>
      <c r="C42" s="71"/>
      <c r="D42" s="71"/>
      <c r="E42" s="71"/>
      <c r="F42" s="71"/>
    </row>
    <row r="43" spans="1:6" ht="12.75">
      <c r="A43" s="10" t="s">
        <v>57</v>
      </c>
      <c r="B43" s="5"/>
      <c r="C43" s="71"/>
      <c r="D43" s="71"/>
      <c r="E43" s="71"/>
      <c r="F43" s="73"/>
    </row>
    <row r="44" spans="1:6" ht="12.75">
      <c r="A44" s="5"/>
      <c r="B44" s="5" t="s">
        <v>34</v>
      </c>
      <c r="C44" s="55">
        <v>250</v>
      </c>
      <c r="D44" s="53" t="s">
        <v>94</v>
      </c>
      <c r="E44" s="55">
        <v>300</v>
      </c>
      <c r="F44" s="5" t="s">
        <v>8</v>
      </c>
    </row>
    <row r="45" spans="1:6" ht="12.75">
      <c r="A45" s="5"/>
      <c r="B45" s="5" t="s">
        <v>62</v>
      </c>
      <c r="C45" s="55">
        <v>500</v>
      </c>
      <c r="D45" s="53" t="s">
        <v>94</v>
      </c>
      <c r="E45" s="55">
        <v>600</v>
      </c>
      <c r="F45" s="5" t="s">
        <v>105</v>
      </c>
    </row>
    <row r="46" spans="1:6" ht="12.75">
      <c r="A46" s="5"/>
      <c r="B46" s="5"/>
      <c r="C46" s="6"/>
      <c r="D46" s="6"/>
      <c r="E46" s="6"/>
      <c r="F46" s="5"/>
    </row>
    <row r="47" spans="1:6" ht="12.75">
      <c r="A47" s="5"/>
      <c r="B47" s="10" t="s">
        <v>61</v>
      </c>
      <c r="C47" s="6">
        <f>SUM(C44:C46)</f>
        <v>750</v>
      </c>
      <c r="D47" s="6"/>
      <c r="E47" s="6">
        <f>SUM(E44:E46)</f>
        <v>900</v>
      </c>
      <c r="F47" s="5"/>
    </row>
    <row r="48" spans="1:6" ht="12.75">
      <c r="A48" s="71"/>
      <c r="B48" s="71"/>
      <c r="C48" s="88"/>
      <c r="D48" s="88"/>
      <c r="E48" s="88"/>
      <c r="F48" s="71"/>
    </row>
    <row r="49" spans="1:6" ht="12.75">
      <c r="A49" s="10" t="s">
        <v>56</v>
      </c>
      <c r="B49" s="9"/>
      <c r="C49" s="88"/>
      <c r="D49" s="88"/>
      <c r="E49" s="88"/>
      <c r="F49" s="71"/>
    </row>
    <row r="50" spans="1:6" ht="12.75">
      <c r="A50" s="5"/>
      <c r="B50" s="8" t="s">
        <v>48</v>
      </c>
      <c r="C50" s="55">
        <v>500</v>
      </c>
      <c r="D50" s="53" t="s">
        <v>94</v>
      </c>
      <c r="E50" s="55">
        <v>550</v>
      </c>
      <c r="F50" s="5" t="s">
        <v>49</v>
      </c>
    </row>
    <row r="51" spans="1:6" ht="12.75">
      <c r="A51" s="5"/>
      <c r="B51" s="5" t="s">
        <v>33</v>
      </c>
      <c r="C51" s="55">
        <v>500</v>
      </c>
      <c r="D51" s="53" t="s">
        <v>94</v>
      </c>
      <c r="E51" s="55">
        <v>500</v>
      </c>
      <c r="F51" s="5" t="s">
        <v>76</v>
      </c>
    </row>
    <row r="52" spans="1:6" ht="12.75">
      <c r="A52" s="5"/>
      <c r="B52" s="5" t="s">
        <v>77</v>
      </c>
      <c r="C52" s="55">
        <v>1000</v>
      </c>
      <c r="D52" s="53" t="s">
        <v>94</v>
      </c>
      <c r="E52" s="55">
        <v>1000</v>
      </c>
      <c r="F52" s="5" t="s">
        <v>46</v>
      </c>
    </row>
    <row r="53" spans="1:6" ht="12.75">
      <c r="A53" s="5"/>
      <c r="B53" s="5"/>
      <c r="C53" s="6"/>
      <c r="D53" s="6"/>
      <c r="E53" s="6"/>
      <c r="F53" s="5"/>
    </row>
    <row r="54" spans="1:6" ht="12.75">
      <c r="A54" s="5"/>
      <c r="B54" s="10" t="s">
        <v>60</v>
      </c>
      <c r="C54" s="6">
        <f>SUM(C49:C53)</f>
        <v>2000</v>
      </c>
      <c r="D54" s="6"/>
      <c r="E54" s="6">
        <f>SUM(E49:E53)</f>
        <v>2050</v>
      </c>
      <c r="F54" s="5"/>
    </row>
    <row r="55" spans="1:6" ht="12.75">
      <c r="A55" s="71"/>
      <c r="B55" s="71"/>
      <c r="C55" s="71"/>
      <c r="D55" s="71"/>
      <c r="E55" s="71"/>
      <c r="F55" s="71"/>
    </row>
    <row r="56" spans="1:6" ht="12.75">
      <c r="A56" s="10" t="s">
        <v>59</v>
      </c>
      <c r="B56" s="5"/>
      <c r="C56" s="88"/>
      <c r="D56" s="88"/>
      <c r="E56" s="88"/>
      <c r="F56" s="71"/>
    </row>
    <row r="57" spans="1:6" ht="12.75">
      <c r="A57" s="5"/>
      <c r="B57" s="5" t="s">
        <v>21</v>
      </c>
      <c r="C57" s="5"/>
      <c r="D57" s="5"/>
      <c r="E57" s="5"/>
      <c r="F57" s="5"/>
    </row>
    <row r="58" spans="1:6" ht="12.75">
      <c r="A58" s="5"/>
      <c r="B58" s="5" t="s">
        <v>53</v>
      </c>
      <c r="C58" s="55">
        <v>7500</v>
      </c>
      <c r="D58" s="53" t="s">
        <v>94</v>
      </c>
      <c r="E58" s="55">
        <v>9000</v>
      </c>
      <c r="F58" s="7" t="s">
        <v>106</v>
      </c>
    </row>
    <row r="59" spans="1:6" ht="12.75">
      <c r="A59" s="5"/>
      <c r="B59" s="5" t="s">
        <v>22</v>
      </c>
      <c r="C59" s="55">
        <v>2000</v>
      </c>
      <c r="D59" s="53" t="s">
        <v>94</v>
      </c>
      <c r="E59" s="55">
        <v>3000</v>
      </c>
      <c r="F59" s="5" t="s">
        <v>78</v>
      </c>
    </row>
    <row r="60" spans="1:6" ht="12.75">
      <c r="A60" s="5"/>
      <c r="B60" s="5" t="s">
        <v>23</v>
      </c>
      <c r="C60" s="55">
        <v>100</v>
      </c>
      <c r="D60" s="53" t="s">
        <v>94</v>
      </c>
      <c r="E60" s="55">
        <v>100</v>
      </c>
      <c r="F60" s="5" t="s">
        <v>11</v>
      </c>
    </row>
    <row r="61" spans="1:6" ht="12.75">
      <c r="A61" s="5"/>
      <c r="B61" s="5" t="s">
        <v>24</v>
      </c>
      <c r="C61" s="55">
        <v>350</v>
      </c>
      <c r="D61" s="53" t="s">
        <v>94</v>
      </c>
      <c r="E61" s="55">
        <v>500</v>
      </c>
      <c r="F61" s="5" t="s">
        <v>12</v>
      </c>
    </row>
    <row r="62" spans="1:6" ht="12.75">
      <c r="A62" s="5"/>
      <c r="B62" s="5" t="s">
        <v>31</v>
      </c>
      <c r="C62" s="55">
        <v>100</v>
      </c>
      <c r="D62" s="53" t="s">
        <v>94</v>
      </c>
      <c r="E62" s="55">
        <v>100</v>
      </c>
      <c r="F62" s="5" t="s">
        <v>13</v>
      </c>
    </row>
    <row r="63" spans="1:6" ht="12.75">
      <c r="A63" s="5"/>
      <c r="B63" s="5" t="s">
        <v>32</v>
      </c>
      <c r="C63" s="55">
        <v>0</v>
      </c>
      <c r="D63" s="53" t="s">
        <v>94</v>
      </c>
      <c r="E63" s="55">
        <v>0</v>
      </c>
      <c r="F63" s="5" t="s">
        <v>14</v>
      </c>
    </row>
    <row r="64" spans="1:6" ht="12.75">
      <c r="A64" s="5"/>
      <c r="B64" s="5"/>
      <c r="C64" s="6"/>
      <c r="D64" s="6"/>
      <c r="E64" s="6"/>
      <c r="F64" s="5"/>
    </row>
    <row r="65" spans="1:6" ht="12.75">
      <c r="A65" s="5"/>
      <c r="B65" s="5" t="s">
        <v>35</v>
      </c>
      <c r="C65" s="6"/>
      <c r="D65" s="53"/>
      <c r="E65" s="6"/>
      <c r="F65" s="7" t="s">
        <v>1</v>
      </c>
    </row>
    <row r="66" spans="1:6" ht="12.75">
      <c r="A66" s="5"/>
      <c r="B66" s="5" t="s">
        <v>25</v>
      </c>
      <c r="C66" s="55">
        <v>500</v>
      </c>
      <c r="D66" s="53" t="s">
        <v>94</v>
      </c>
      <c r="E66" s="55">
        <v>500</v>
      </c>
      <c r="F66" s="5" t="s">
        <v>16</v>
      </c>
    </row>
    <row r="67" spans="1:6" ht="12.75">
      <c r="A67" s="5"/>
      <c r="B67" s="5" t="s">
        <v>26</v>
      </c>
      <c r="C67" s="55">
        <v>3000</v>
      </c>
      <c r="D67" s="53" t="s">
        <v>94</v>
      </c>
      <c r="E67" s="55">
        <v>3000</v>
      </c>
      <c r="F67" s="5" t="s">
        <v>15</v>
      </c>
    </row>
    <row r="68" spans="1:6" ht="12.75">
      <c r="A68" s="5"/>
      <c r="B68" s="5" t="s">
        <v>41</v>
      </c>
      <c r="C68" s="55">
        <v>1000</v>
      </c>
      <c r="D68" s="53" t="s">
        <v>94</v>
      </c>
      <c r="E68" s="55">
        <v>1500</v>
      </c>
      <c r="F68" s="5" t="s">
        <v>17</v>
      </c>
    </row>
    <row r="69" spans="1:6" ht="12.75">
      <c r="A69" s="5"/>
      <c r="B69" s="5" t="s">
        <v>27</v>
      </c>
      <c r="C69" s="55">
        <v>500</v>
      </c>
      <c r="D69" s="53" t="s">
        <v>94</v>
      </c>
      <c r="E69" s="55">
        <v>600</v>
      </c>
      <c r="F69" s="5" t="s">
        <v>18</v>
      </c>
    </row>
    <row r="70" spans="1:6" ht="12.75">
      <c r="A70" s="5"/>
      <c r="B70" s="5" t="s">
        <v>28</v>
      </c>
      <c r="C70" s="55">
        <v>500</v>
      </c>
      <c r="D70" s="53" t="s">
        <v>94</v>
      </c>
      <c r="E70" s="55">
        <v>600</v>
      </c>
      <c r="F70" s="5" t="s">
        <v>9</v>
      </c>
    </row>
    <row r="71" spans="1:6" ht="12.75">
      <c r="A71" s="5"/>
      <c r="B71" s="5" t="s">
        <v>36</v>
      </c>
      <c r="C71" s="55">
        <v>50</v>
      </c>
      <c r="D71" s="53" t="s">
        <v>94</v>
      </c>
      <c r="E71" s="55">
        <v>100</v>
      </c>
      <c r="F71" s="5" t="s">
        <v>19</v>
      </c>
    </row>
    <row r="72" spans="1:6" ht="12.75">
      <c r="A72" s="5"/>
      <c r="B72" s="5" t="s">
        <v>29</v>
      </c>
      <c r="C72" s="55">
        <v>2000</v>
      </c>
      <c r="D72" s="53" t="s">
        <v>94</v>
      </c>
      <c r="E72" s="55">
        <v>2200</v>
      </c>
      <c r="F72" s="5" t="s">
        <v>0</v>
      </c>
    </row>
    <row r="73" spans="1:6" ht="12.75">
      <c r="A73" s="5"/>
      <c r="B73" s="8" t="s">
        <v>30</v>
      </c>
      <c r="C73" s="55">
        <v>2000</v>
      </c>
      <c r="D73" s="53" t="s">
        <v>94</v>
      </c>
      <c r="E73" s="55">
        <v>2200</v>
      </c>
      <c r="F73" s="5" t="s">
        <v>10</v>
      </c>
    </row>
    <row r="74" spans="1:6" ht="12.75">
      <c r="A74" s="5"/>
      <c r="B74" s="8"/>
      <c r="C74" s="6"/>
      <c r="D74" s="6"/>
      <c r="E74" s="6"/>
      <c r="F74" s="5"/>
    </row>
    <row r="75" spans="1:6" ht="12.75">
      <c r="A75" s="5"/>
      <c r="B75" s="8" t="s">
        <v>39</v>
      </c>
      <c r="C75" s="55">
        <v>0</v>
      </c>
      <c r="D75" s="53" t="s">
        <v>94</v>
      </c>
      <c r="E75" s="55">
        <v>0</v>
      </c>
      <c r="F75" s="7" t="s">
        <v>107</v>
      </c>
    </row>
    <row r="76" spans="1:6" ht="12.75">
      <c r="A76" s="5"/>
      <c r="B76" s="8" t="s">
        <v>42</v>
      </c>
      <c r="C76" s="55">
        <v>0</v>
      </c>
      <c r="D76" s="53" t="s">
        <v>94</v>
      </c>
      <c r="E76" s="55">
        <v>0</v>
      </c>
      <c r="F76" s="5" t="s">
        <v>2</v>
      </c>
    </row>
    <row r="77" spans="1:6" ht="12.75">
      <c r="A77" s="5"/>
      <c r="B77" s="8" t="s">
        <v>40</v>
      </c>
      <c r="C77" s="55">
        <v>0</v>
      </c>
      <c r="D77" s="53" t="s">
        <v>94</v>
      </c>
      <c r="E77" s="55">
        <v>0</v>
      </c>
      <c r="F77" s="5" t="s">
        <v>3</v>
      </c>
    </row>
    <row r="78" spans="1:6" ht="12.75">
      <c r="A78" s="5"/>
      <c r="B78" s="8" t="s">
        <v>43</v>
      </c>
      <c r="C78" s="55">
        <v>0</v>
      </c>
      <c r="D78" s="53" t="s">
        <v>94</v>
      </c>
      <c r="E78" s="55">
        <v>0</v>
      </c>
      <c r="F78" s="5" t="s">
        <v>4</v>
      </c>
    </row>
    <row r="79" spans="1:6" ht="12.75">
      <c r="A79" s="5"/>
      <c r="B79" s="8" t="s">
        <v>37</v>
      </c>
      <c r="C79" s="55">
        <v>0</v>
      </c>
      <c r="D79" s="53" t="s">
        <v>94</v>
      </c>
      <c r="E79" s="55">
        <v>0</v>
      </c>
      <c r="F79" s="5" t="s">
        <v>5</v>
      </c>
    </row>
    <row r="80" spans="1:6" ht="12.75">
      <c r="A80" s="5"/>
      <c r="B80" s="8" t="s">
        <v>44</v>
      </c>
      <c r="C80" s="55">
        <v>0</v>
      </c>
      <c r="D80" s="53" t="s">
        <v>94</v>
      </c>
      <c r="E80" s="55">
        <v>0</v>
      </c>
      <c r="F80" s="5" t="s">
        <v>6</v>
      </c>
    </row>
    <row r="81" spans="1:6" ht="12.75">
      <c r="A81" s="5"/>
      <c r="B81" s="8" t="s">
        <v>38</v>
      </c>
      <c r="C81" s="55">
        <v>0</v>
      </c>
      <c r="D81" s="53" t="s">
        <v>94</v>
      </c>
      <c r="E81" s="55">
        <v>0</v>
      </c>
      <c r="F81" s="5" t="s">
        <v>7</v>
      </c>
    </row>
    <row r="82" spans="1:6" ht="12.75">
      <c r="A82" s="5"/>
      <c r="B82" s="8"/>
      <c r="C82" s="6"/>
      <c r="D82" s="6"/>
      <c r="E82" s="6"/>
      <c r="F82" s="5"/>
    </row>
    <row r="83" spans="1:6" ht="12.75">
      <c r="A83" s="5"/>
      <c r="B83" s="8" t="s">
        <v>54</v>
      </c>
      <c r="C83" s="55">
        <v>0</v>
      </c>
      <c r="D83" s="53" t="s">
        <v>94</v>
      </c>
      <c r="E83" s="55">
        <v>0</v>
      </c>
      <c r="F83" s="5" t="s">
        <v>47</v>
      </c>
    </row>
    <row r="84" spans="1:6" ht="12.75">
      <c r="A84" s="5"/>
      <c r="B84" s="8"/>
      <c r="C84" s="6"/>
      <c r="D84" s="6"/>
      <c r="E84" s="6"/>
      <c r="F84" s="5"/>
    </row>
    <row r="85" spans="1:6" ht="12.75">
      <c r="A85" s="71"/>
      <c r="B85" s="71"/>
      <c r="C85" s="71"/>
      <c r="D85" s="71"/>
      <c r="E85" s="71"/>
      <c r="F85" s="71"/>
    </row>
    <row r="86" spans="1:6" ht="12.75">
      <c r="A86" s="5"/>
      <c r="B86" s="9" t="s">
        <v>110</v>
      </c>
      <c r="C86" s="6">
        <f>SUM(C44:C84)</f>
        <v>25100</v>
      </c>
      <c r="D86" s="6"/>
      <c r="E86" s="6">
        <f>SUM(E44:E84)</f>
        <v>29300</v>
      </c>
      <c r="F86" s="5"/>
    </row>
    <row r="87" spans="1:6" ht="12.75">
      <c r="A87" s="12"/>
      <c r="B87" s="91"/>
      <c r="C87" s="92"/>
      <c r="D87" s="92"/>
      <c r="E87" s="92"/>
      <c r="F87" s="12"/>
    </row>
    <row r="88" spans="1:6" ht="12.75">
      <c r="A88" s="37" t="s">
        <v>82</v>
      </c>
      <c r="B88" s="5"/>
      <c r="C88" s="11"/>
      <c r="D88" s="11"/>
      <c r="E88" s="11"/>
      <c r="F88" s="5"/>
    </row>
    <row r="89" spans="1:6" ht="12.75">
      <c r="A89" s="59">
        <v>0.1</v>
      </c>
      <c r="B89" s="8" t="s">
        <v>55</v>
      </c>
      <c r="C89" s="6">
        <f>C86*$A89</f>
        <v>2510</v>
      </c>
      <c r="D89" s="6"/>
      <c r="E89" s="6">
        <f>E86*$A89</f>
        <v>2930</v>
      </c>
      <c r="F89" s="5" t="s">
        <v>75</v>
      </c>
    </row>
    <row r="90" spans="1:6" ht="12.75">
      <c r="A90" s="12"/>
      <c r="B90" s="91"/>
      <c r="C90" s="93"/>
      <c r="D90" s="93"/>
      <c r="E90" s="93"/>
      <c r="F90" s="12"/>
    </row>
    <row r="91" spans="1:6" s="47" customFormat="1" ht="13.5" thickBot="1">
      <c r="A91" s="25"/>
      <c r="B91" s="27" t="s">
        <v>111</v>
      </c>
      <c r="C91" s="28">
        <f>C89+C86</f>
        <v>27610</v>
      </c>
      <c r="D91" s="26"/>
      <c r="E91" s="28">
        <f>E89+E86</f>
        <v>32230</v>
      </c>
      <c r="F91" s="25"/>
    </row>
    <row r="92" spans="1:6" ht="13.5" thickTop="1">
      <c r="A92" s="71"/>
      <c r="B92" s="71"/>
      <c r="C92" s="88"/>
      <c r="D92" s="88"/>
      <c r="E92" s="88"/>
      <c r="F92" s="71"/>
    </row>
    <row r="93" spans="1:6" ht="12.75">
      <c r="A93" s="71"/>
      <c r="B93" s="71"/>
      <c r="C93" s="88"/>
      <c r="D93" s="88"/>
      <c r="E93" s="88"/>
      <c r="F93" s="71"/>
    </row>
    <row r="94" spans="1:6" ht="12.75">
      <c r="A94" s="71"/>
      <c r="B94" s="85"/>
      <c r="C94" s="88"/>
      <c r="D94" s="88"/>
      <c r="E94" s="88"/>
      <c r="F94" s="71"/>
    </row>
    <row r="95" spans="3:5" ht="15.75" customHeight="1">
      <c r="C95" s="4"/>
      <c r="D95" s="4"/>
      <c r="E95" s="4"/>
    </row>
    <row r="96" spans="3:5" ht="15.75" customHeight="1">
      <c r="C96" s="4"/>
      <c r="D96" s="4"/>
      <c r="E96" s="4"/>
    </row>
    <row r="98" ht="12.75">
      <c r="B98" s="1"/>
    </row>
    <row r="100" spans="2:5" ht="12.75">
      <c r="B100" s="2"/>
      <c r="C100" s="3"/>
      <c r="D100" s="3"/>
      <c r="E100" s="3"/>
    </row>
    <row r="101" ht="12.75">
      <c r="B101" s="2"/>
    </row>
    <row r="102" ht="12.75">
      <c r="B102" s="2"/>
    </row>
  </sheetData>
  <sheetProtection password="DEA3" sheet="1" objects="1" scenarios="1" formatColumns="0" selectLockedCells="1"/>
  <hyperlinks>
    <hyperlink ref="D2" r:id="rId1" display="www.PropertySecrets.net"/>
  </hyperlinks>
  <printOptions/>
  <pageMargins left="0.2" right="0.2" top="0.21" bottom="0.2" header="0.5" footer="0.17"/>
  <pageSetup fitToHeight="1" fitToWidth="1" horizontalDpi="600" verticalDpi="600" orientation="landscape" scale="4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</dc:creator>
  <cp:keywords/>
  <dc:description/>
  <cp:lastModifiedBy>bgreenwood</cp:lastModifiedBy>
  <cp:lastPrinted>2003-09-02T17:47:54Z</cp:lastPrinted>
  <dcterms:created xsi:type="dcterms:W3CDTF">2003-08-06T10:02:33Z</dcterms:created>
  <dcterms:modified xsi:type="dcterms:W3CDTF">2008-01-07T11:19:48Z</dcterms:modified>
  <cp:category/>
  <cp:version/>
  <cp:contentType/>
  <cp:contentStatus/>
</cp:coreProperties>
</file>